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8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<sst xmlns="http://schemas.openxmlformats.org/spreadsheetml/2006/main" count="166" uniqueCount="98">
  <si>
    <t>расценки</t>
  </si>
  <si>
    <t>Номер</t>
  </si>
  <si>
    <t>Наименование работ</t>
  </si>
  <si>
    <t>Ед.</t>
  </si>
  <si>
    <t>изм.</t>
  </si>
  <si>
    <t>Кол-во</t>
  </si>
  <si>
    <t>Прямые затраты, руб.</t>
  </si>
  <si>
    <t>В том числе</t>
  </si>
  <si>
    <t xml:space="preserve">Оплата </t>
  </si>
  <si>
    <t xml:space="preserve">труда </t>
  </si>
  <si>
    <t>рабачих</t>
  </si>
  <si>
    <t>Всего</t>
  </si>
  <si>
    <t>Эксплуатация машин</t>
  </si>
  <si>
    <t>В т.ч.</t>
  </si>
  <si>
    <t>оплата</t>
  </si>
  <si>
    <t>труда</t>
  </si>
  <si>
    <t>машинистов</t>
  </si>
  <si>
    <t>материаль</t>
  </si>
  <si>
    <t>ные</t>
  </si>
  <si>
    <t>ресурсы</t>
  </si>
  <si>
    <t xml:space="preserve">Затраты </t>
  </si>
  <si>
    <t>рабочих,</t>
  </si>
  <si>
    <t>ч/час</t>
  </si>
  <si>
    <t>на ед.</t>
  </si>
  <si>
    <t>Утверждаю</t>
  </si>
  <si>
    <t>Глава администарации г. Новокубвнска</t>
  </si>
  <si>
    <t>____________________ Г.Н. Попелов</t>
  </si>
  <si>
    <t>"___" ________________ 2005 г.</t>
  </si>
  <si>
    <t>С М Е Т А</t>
  </si>
  <si>
    <t xml:space="preserve">на устройство </t>
  </si>
  <si>
    <t>Итого прямые затраты</t>
  </si>
  <si>
    <t>Итого материальные ресурсы</t>
  </si>
  <si>
    <t>Итого эксплуатация машин и механизмов</t>
  </si>
  <si>
    <t>Итого ФОТ</t>
  </si>
  <si>
    <t>Накладные расходы 95% ФОТ</t>
  </si>
  <si>
    <t>Сметна прибыль 50% ФОТ</t>
  </si>
  <si>
    <t>Итого в базисных ценах:</t>
  </si>
  <si>
    <t>Оплата труда основных рабочих</t>
  </si>
  <si>
    <t>В ценах 1 квартала 2005г. :</t>
  </si>
  <si>
    <t>Эксплуатация машин и механизмов</t>
  </si>
  <si>
    <t>Матерриальные ресурсы</t>
  </si>
  <si>
    <t>Накладные расходы</t>
  </si>
  <si>
    <t>Сметная прибыль</t>
  </si>
  <si>
    <t>ИТОГО:</t>
  </si>
  <si>
    <t>НДС 18%</t>
  </si>
  <si>
    <t>ВСЕГО:</t>
  </si>
  <si>
    <t>х</t>
  </si>
  <si>
    <t>шт.</t>
  </si>
  <si>
    <t>ТЕРр 65-2-1</t>
  </si>
  <si>
    <t>Подрядчик: МУП трест " Новокубанскжилкомтепхоз"</t>
  </si>
  <si>
    <t>АКТ</t>
  </si>
  <si>
    <t>Сдал:</t>
  </si>
  <si>
    <t>Принял:</t>
  </si>
  <si>
    <t>Заказчик: МУП трест "Новокубансккомстрой"</t>
  </si>
  <si>
    <t>приемки и сдачи выполненных работ за ноябрь 2005г.</t>
  </si>
  <si>
    <t>Накладные расходы 10% ФОТ</t>
  </si>
  <si>
    <t xml:space="preserve">Объект: Замена вентилей в подвале жилого дома            </t>
  </si>
  <si>
    <t>№ 30 по ул.Красной</t>
  </si>
  <si>
    <r>
      <t xml:space="preserve">Замена вентилей </t>
    </r>
    <r>
      <rPr>
        <sz val="10"/>
        <rFont val="Arial"/>
        <family val="2"/>
      </rPr>
      <t>Ø</t>
    </r>
    <r>
      <rPr>
        <sz val="10"/>
        <rFont val="Arial Cyr"/>
        <family val="0"/>
      </rPr>
      <t xml:space="preserve"> 20 мм на трубопроводе</t>
    </r>
  </si>
  <si>
    <t xml:space="preserve">горячего водоснабжения </t>
  </si>
  <si>
    <t>мастер РЭУ</t>
  </si>
  <si>
    <t>Киянов Г.Н.</t>
  </si>
  <si>
    <t>Директор МУП трест "Новокубанскжилкомтепхоз"</t>
  </si>
  <si>
    <t>Шутов Е.Н.</t>
  </si>
  <si>
    <t>инженер ПТО</t>
  </si>
  <si>
    <t xml:space="preserve">инженер по техническому </t>
  </si>
  <si>
    <t>надзору</t>
  </si>
  <si>
    <t>Волобуева И.Ф.</t>
  </si>
  <si>
    <t>Татьянченко О.Ю.</t>
  </si>
  <si>
    <t>В ценах 4 квартала 2005г. :</t>
  </si>
  <si>
    <t>Фактический расход материалов:</t>
  </si>
  <si>
    <r>
      <t xml:space="preserve">вентиль </t>
    </r>
    <r>
      <rPr>
        <sz val="10"/>
        <rFont val="Arial"/>
        <family val="2"/>
      </rPr>
      <t>Ø</t>
    </r>
    <r>
      <rPr>
        <sz val="10"/>
        <rFont val="Times New Roman"/>
        <family val="1"/>
      </rPr>
      <t xml:space="preserve"> 20 мм</t>
    </r>
  </si>
  <si>
    <t xml:space="preserve">муфта </t>
  </si>
  <si>
    <t>лен</t>
  </si>
  <si>
    <t>кг</t>
  </si>
  <si>
    <t>фум. лента</t>
  </si>
  <si>
    <t>наименование объекта, его ведомственная принадлежность, место расположения</t>
  </si>
  <si>
    <t>1. ВОДОСНАБЖЕНИЕ</t>
  </si>
  <si>
    <t>II. ВОДООТВЕДЕНИЕ</t>
  </si>
  <si>
    <t xml:space="preserve"> </t>
  </si>
  <si>
    <r>
      <t>в т.ч. хозпитьевые нужды  -</t>
    </r>
    <r>
      <rPr>
        <b/>
        <sz val="10"/>
        <rFont val="Arial Cyr"/>
        <family val="0"/>
      </rPr>
      <t xml:space="preserve">  </t>
    </r>
  </si>
  <si>
    <r>
      <t>производственные нужды -</t>
    </r>
    <r>
      <rPr>
        <b/>
        <sz val="10"/>
        <rFont val="Arial Cyr"/>
        <family val="0"/>
      </rPr>
      <t xml:space="preserve"> </t>
    </r>
  </si>
  <si>
    <t>"____"________________    2011г.</t>
  </si>
  <si>
    <t xml:space="preserve">Заказчик: </t>
  </si>
  <si>
    <r>
      <t>1.1. Среднесуточный расход питьевой воды</t>
    </r>
    <r>
      <rPr>
        <sz val="12"/>
        <rFont val="Arial"/>
        <family val="2"/>
      </rPr>
      <t>:                м³/сут.</t>
    </r>
  </si>
  <si>
    <t>2.1. Среднесуточный расход сточных вод  -           м³/сут.</t>
  </si>
  <si>
    <t xml:space="preserve">2.2. Точка присоединения к существующей канализационной сети: </t>
  </si>
  <si>
    <t>Заказчик</t>
  </si>
  <si>
    <t>Подпись</t>
  </si>
  <si>
    <t>Приложение:</t>
  </si>
  <si>
    <t>Руководителю МУП трест "НЖКТХ"</t>
  </si>
  <si>
    <t xml:space="preserve">Сроки строительства  -  </t>
  </si>
  <si>
    <t xml:space="preserve"> на  получение технических требований</t>
  </si>
  <si>
    <t xml:space="preserve">   на водоснабжение и водоотведение</t>
  </si>
  <si>
    <t xml:space="preserve">                Заявка</t>
  </si>
  <si>
    <t xml:space="preserve">1.Договор на оказание услуг </t>
  </si>
  <si>
    <t>2.Справка о  задолженности по оплате за коммунальные услуги</t>
  </si>
  <si>
    <t>3.Топографическая съёмка земельного участка (Ситуационный план).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</si>
</sst>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sz val="14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1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/>
    </xf>
    <xf numFmtId="0" fontId="2" fillId="0" borderId="8" xfId="0" applyFont="1" applyBorder="1" applyAlignment="1">
      <alignment horizontal="left"/>
    </xf>
    <xf numFmtId="0" fontId="0" fillId="0" borderId="8" xfId="0" applyBorder="1" applyAlignment="1">
      <alignment/>
    </xf>
    <xf numFmtId="2" fontId="4" fillId="0" borderId="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0" fillId="0" borderId="8" xfId="0" applyNumberFormat="1" applyBorder="1" applyAlignment="1">
      <alignment/>
    </xf>
    <xf numFmtId="0" fontId="0" fillId="0" borderId="13" xfId="0" applyBorder="1" applyAlignment="1">
      <alignment/>
    </xf>
    <xf numFmtId="2" fontId="4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2" fontId="4" fillId="0" borderId="7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" xfId="0" applyBorder="1" applyAlignment="1">
      <alignment/>
    </xf>
    <xf numFmtId="2" fontId="4" fillId="0" borderId="6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15" xfId="0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0" fillId="0" borderId="9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9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2" fontId="0" fillId="0" borderId="6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2" fontId="1" fillId="0" borderId="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/>
    </xf>
    <xf numFmtId="0" fontId="16" fillId="0" borderId="5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4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3"/>
  <sheetViews>
    <sheetView workbookViewId="0" topLeftCell="A1">
      <selection activeCell="C39" sqref="C39"/>
    </sheetView>
  </sheetViews>
  <sheetFormatPr defaultColWidth="9.00390625" defaultRowHeight="12.75"/>
  <cols>
    <col min="1" max="3" width="12.375" style="0" customWidth="1"/>
    <col min="4" max="4" width="7.125" style="0" customWidth="1"/>
    <col min="5" max="5" width="1.37890625" style="0" customWidth="1"/>
    <col min="6" max="6" width="5.75390625" style="0" customWidth="1"/>
    <col min="9" max="9" width="10.00390625" style="0" customWidth="1"/>
    <col min="10" max="10" width="11.00390625" style="0" customWidth="1"/>
    <col min="11" max="11" width="9.25390625" style="0" customWidth="1"/>
    <col min="12" max="12" width="12.125" style="0" customWidth="1"/>
    <col min="13" max="13" width="10.125" style="0" customWidth="1"/>
    <col min="14" max="14" width="10.00390625" style="0" customWidth="1"/>
  </cols>
  <sheetData>
    <row r="1" spans="1:18" s="64" customFormat="1" ht="15.75">
      <c r="A1" s="62"/>
      <c r="B1" s="62"/>
      <c r="C1" s="62"/>
      <c r="D1" s="18"/>
      <c r="E1" s="18"/>
      <c r="F1" s="18"/>
      <c r="G1" s="18"/>
      <c r="H1" s="18"/>
      <c r="I1" s="18"/>
      <c r="J1" s="124"/>
      <c r="K1" s="124"/>
      <c r="L1" s="124"/>
      <c r="M1" s="124"/>
      <c r="N1" s="124"/>
      <c r="O1" s="18"/>
      <c r="P1" s="4"/>
      <c r="Q1" s="2"/>
      <c r="R1" s="2"/>
    </row>
    <row r="2" spans="1:18" s="64" customFormat="1" ht="13.5" customHeight="1">
      <c r="A2" s="142" t="s">
        <v>53</v>
      </c>
      <c r="B2" s="142"/>
      <c r="C2" s="142"/>
      <c r="D2" s="142"/>
      <c r="E2" s="142"/>
      <c r="F2" s="142"/>
      <c r="G2" s="142"/>
      <c r="H2" s="18"/>
      <c r="I2" s="18"/>
      <c r="J2" s="135" t="s">
        <v>56</v>
      </c>
      <c r="K2" s="135"/>
      <c r="L2" s="135"/>
      <c r="M2" s="135"/>
      <c r="N2" s="135"/>
      <c r="O2" s="18"/>
      <c r="P2" s="4"/>
      <c r="Q2" s="2"/>
      <c r="R2" s="2"/>
    </row>
    <row r="3" spans="1:18" s="64" customFormat="1" ht="15.75" customHeight="1">
      <c r="A3" s="142" t="s">
        <v>49</v>
      </c>
      <c r="B3" s="142"/>
      <c r="C3" s="142"/>
      <c r="D3" s="142"/>
      <c r="E3" s="142"/>
      <c r="F3" s="142"/>
      <c r="G3" s="142"/>
      <c r="H3" s="65"/>
      <c r="I3" s="18"/>
      <c r="J3" s="135" t="s">
        <v>57</v>
      </c>
      <c r="K3" s="135"/>
      <c r="L3" s="135"/>
      <c r="M3" s="135"/>
      <c r="N3" s="135"/>
      <c r="O3" s="18"/>
      <c r="P3" s="4"/>
      <c r="Q3" s="2"/>
      <c r="R3" s="2"/>
    </row>
    <row r="4" spans="1:18" s="64" customFormat="1" ht="15.75" customHeight="1">
      <c r="A4" s="60"/>
      <c r="B4" s="60"/>
      <c r="C4" s="60"/>
      <c r="D4" s="18"/>
      <c r="E4" s="18"/>
      <c r="F4" s="18"/>
      <c r="G4" s="18"/>
      <c r="H4" s="65" t="s">
        <v>50</v>
      </c>
      <c r="I4" s="18"/>
      <c r="J4" s="18"/>
      <c r="K4" s="63"/>
      <c r="L4" s="63"/>
      <c r="M4" s="63"/>
      <c r="N4" s="63"/>
      <c r="O4" s="18"/>
      <c r="P4" s="4"/>
      <c r="Q4" s="2"/>
      <c r="R4" s="2"/>
    </row>
    <row r="5" spans="1:18" s="64" customFormat="1" ht="15.75">
      <c r="A5" s="143" t="s">
        <v>54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8"/>
      <c r="P5" s="4"/>
      <c r="Q5" s="2"/>
      <c r="R5" s="2"/>
    </row>
    <row r="6" spans="1:18" s="64" customFormat="1" ht="12.75">
      <c r="A6" s="66"/>
      <c r="B6" s="67"/>
      <c r="C6" s="67"/>
      <c r="D6" s="67"/>
      <c r="E6" s="67"/>
      <c r="F6" s="67"/>
      <c r="G6" s="66"/>
      <c r="H6" s="68"/>
      <c r="I6" s="144" t="s">
        <v>6</v>
      </c>
      <c r="J6" s="144"/>
      <c r="K6" s="144"/>
      <c r="L6" s="144"/>
      <c r="M6" s="144"/>
      <c r="N6" s="66" t="s">
        <v>20</v>
      </c>
      <c r="O6" s="18"/>
      <c r="P6" s="4"/>
      <c r="Q6" s="2"/>
      <c r="R6" s="2"/>
    </row>
    <row r="7" spans="1:18" s="64" customFormat="1" ht="12.75">
      <c r="A7" s="24"/>
      <c r="B7" s="18"/>
      <c r="C7" s="18"/>
      <c r="D7" s="18"/>
      <c r="E7" s="18"/>
      <c r="F7" s="18"/>
      <c r="G7" s="24"/>
      <c r="H7" s="25"/>
      <c r="I7" s="68" t="s">
        <v>11</v>
      </c>
      <c r="J7" s="145" t="s">
        <v>7</v>
      </c>
      <c r="K7" s="144"/>
      <c r="L7" s="144"/>
      <c r="M7" s="146"/>
      <c r="N7" s="24" t="s">
        <v>15</v>
      </c>
      <c r="O7" s="18"/>
      <c r="P7" s="4"/>
      <c r="Q7" s="2"/>
      <c r="R7" s="2"/>
    </row>
    <row r="8" spans="1:18" s="64" customFormat="1" ht="12.75">
      <c r="A8" s="24"/>
      <c r="B8" s="18"/>
      <c r="C8" s="18"/>
      <c r="D8" s="18"/>
      <c r="E8" s="18"/>
      <c r="F8" s="18"/>
      <c r="G8" s="24"/>
      <c r="H8" s="25"/>
      <c r="I8" s="25"/>
      <c r="J8" s="18" t="s">
        <v>8</v>
      </c>
      <c r="K8" s="145" t="s">
        <v>12</v>
      </c>
      <c r="L8" s="146"/>
      <c r="M8" s="66" t="s">
        <v>17</v>
      </c>
      <c r="N8" s="24" t="s">
        <v>21</v>
      </c>
      <c r="O8" s="18"/>
      <c r="P8" s="4"/>
      <c r="Q8" s="2"/>
      <c r="R8" s="2"/>
    </row>
    <row r="9" spans="1:18" s="64" customFormat="1" ht="12.75">
      <c r="A9" s="24"/>
      <c r="B9" s="18"/>
      <c r="C9" s="18"/>
      <c r="D9" s="18"/>
      <c r="E9" s="18"/>
      <c r="F9" s="18"/>
      <c r="G9" s="24"/>
      <c r="H9" s="25"/>
      <c r="I9" s="25"/>
      <c r="J9" s="18" t="s">
        <v>9</v>
      </c>
      <c r="K9" s="24" t="s">
        <v>11</v>
      </c>
      <c r="L9" s="18" t="s">
        <v>13</v>
      </c>
      <c r="M9" s="24" t="s">
        <v>18</v>
      </c>
      <c r="N9" s="24" t="s">
        <v>22</v>
      </c>
      <c r="O9" s="18"/>
      <c r="P9" s="4"/>
      <c r="Q9" s="2"/>
      <c r="R9" s="2"/>
    </row>
    <row r="10" spans="1:18" s="64" customFormat="1" ht="12.75">
      <c r="A10" s="24" t="s">
        <v>1</v>
      </c>
      <c r="B10" s="18"/>
      <c r="C10" s="18" t="s">
        <v>2</v>
      </c>
      <c r="D10" s="18"/>
      <c r="E10" s="18"/>
      <c r="F10" s="18"/>
      <c r="G10" s="24" t="s">
        <v>3</v>
      </c>
      <c r="H10" s="25" t="s">
        <v>5</v>
      </c>
      <c r="I10" s="25"/>
      <c r="J10" s="18" t="s">
        <v>10</v>
      </c>
      <c r="K10" s="24"/>
      <c r="L10" s="18" t="s">
        <v>14</v>
      </c>
      <c r="M10" s="24" t="s">
        <v>19</v>
      </c>
      <c r="N10" s="24"/>
      <c r="O10" s="18"/>
      <c r="P10" s="4"/>
      <c r="Q10" s="2"/>
      <c r="R10" s="2"/>
    </row>
    <row r="11" spans="1:18" s="64" customFormat="1" ht="12.75">
      <c r="A11" s="24" t="s">
        <v>0</v>
      </c>
      <c r="B11" s="18"/>
      <c r="C11" s="18"/>
      <c r="D11" s="18"/>
      <c r="E11" s="18"/>
      <c r="F11" s="18"/>
      <c r="G11" s="24" t="s">
        <v>4</v>
      </c>
      <c r="H11" s="25"/>
      <c r="I11" s="25"/>
      <c r="J11" s="18"/>
      <c r="K11" s="24"/>
      <c r="L11" s="18" t="s">
        <v>15</v>
      </c>
      <c r="M11" s="24"/>
      <c r="N11" s="24"/>
      <c r="O11" s="18"/>
      <c r="P11" s="4"/>
      <c r="Q11" s="2"/>
      <c r="R11" s="2"/>
    </row>
    <row r="12" spans="1:18" s="64" customFormat="1" ht="12.75">
      <c r="A12" s="24"/>
      <c r="B12" s="18"/>
      <c r="C12" s="18"/>
      <c r="D12" s="18"/>
      <c r="E12" s="18"/>
      <c r="F12" s="18"/>
      <c r="G12" s="24"/>
      <c r="H12" s="25"/>
      <c r="I12" s="25"/>
      <c r="J12" s="18"/>
      <c r="K12" s="71"/>
      <c r="L12" s="18" t="s">
        <v>16</v>
      </c>
      <c r="M12" s="24"/>
      <c r="N12" s="71"/>
      <c r="O12" s="18"/>
      <c r="P12" s="4"/>
      <c r="Q12" s="2"/>
      <c r="R12" s="2"/>
    </row>
    <row r="13" spans="1:18" s="64" customFormat="1" ht="12.75">
      <c r="A13" s="24"/>
      <c r="B13" s="18"/>
      <c r="C13" s="18"/>
      <c r="D13" s="18"/>
      <c r="E13" s="18"/>
      <c r="F13" s="18"/>
      <c r="G13" s="24"/>
      <c r="H13" s="25"/>
      <c r="I13" s="72" t="s">
        <v>23</v>
      </c>
      <c r="J13" s="73" t="s">
        <v>23</v>
      </c>
      <c r="K13" s="74" t="s">
        <v>23</v>
      </c>
      <c r="L13" s="73" t="s">
        <v>23</v>
      </c>
      <c r="M13" s="73" t="s">
        <v>23</v>
      </c>
      <c r="N13" s="73" t="s">
        <v>23</v>
      </c>
      <c r="O13" s="18"/>
      <c r="P13" s="4"/>
      <c r="Q13" s="2"/>
      <c r="R13" s="2"/>
    </row>
    <row r="14" spans="1:18" s="64" customFormat="1" ht="12.75">
      <c r="A14" s="23"/>
      <c r="B14" s="60"/>
      <c r="C14" s="60"/>
      <c r="D14" s="18"/>
      <c r="E14" s="18"/>
      <c r="F14" s="18"/>
      <c r="G14" s="24"/>
      <c r="H14" s="25"/>
      <c r="I14" s="25" t="s">
        <v>11</v>
      </c>
      <c r="J14" s="24" t="s">
        <v>11</v>
      </c>
      <c r="K14" s="18" t="s">
        <v>11</v>
      </c>
      <c r="L14" s="24" t="s">
        <v>11</v>
      </c>
      <c r="M14" s="24" t="s">
        <v>11</v>
      </c>
      <c r="N14" s="24" t="s">
        <v>11</v>
      </c>
      <c r="O14" s="18"/>
      <c r="P14" s="4"/>
      <c r="Q14" s="2"/>
      <c r="R14" s="2"/>
    </row>
    <row r="15" spans="1:18" s="77" customFormat="1" ht="12.75">
      <c r="A15" s="75">
        <v>1</v>
      </c>
      <c r="B15" s="75"/>
      <c r="C15" s="69">
        <v>2</v>
      </c>
      <c r="D15" s="69"/>
      <c r="E15" s="69"/>
      <c r="F15" s="70"/>
      <c r="G15" s="69">
        <v>3</v>
      </c>
      <c r="H15" s="76">
        <v>4</v>
      </c>
      <c r="I15" s="69">
        <v>5</v>
      </c>
      <c r="J15" s="76">
        <v>6</v>
      </c>
      <c r="K15" s="69">
        <v>7</v>
      </c>
      <c r="L15" s="76">
        <v>8</v>
      </c>
      <c r="M15" s="76">
        <v>9</v>
      </c>
      <c r="N15" s="76">
        <v>10</v>
      </c>
      <c r="O15" s="18"/>
      <c r="P15" s="4"/>
      <c r="Q15" s="4"/>
      <c r="R15" s="4"/>
    </row>
    <row r="16" spans="1:18" s="77" customFormat="1" ht="12.75">
      <c r="A16" s="78" t="s">
        <v>48</v>
      </c>
      <c r="B16" s="136" t="s">
        <v>58</v>
      </c>
      <c r="C16" s="137"/>
      <c r="D16" s="137"/>
      <c r="E16" s="137"/>
      <c r="F16" s="138"/>
      <c r="G16" s="67">
        <v>100</v>
      </c>
      <c r="H16" s="66">
        <v>0.02</v>
      </c>
      <c r="I16" s="74">
        <v>512.32</v>
      </c>
      <c r="J16" s="73">
        <v>509.12</v>
      </c>
      <c r="K16" s="74">
        <v>3.2</v>
      </c>
      <c r="L16" s="73">
        <v>1.57</v>
      </c>
      <c r="M16" s="74">
        <v>0</v>
      </c>
      <c r="N16" s="73">
        <v>68.8</v>
      </c>
      <c r="O16" s="18"/>
      <c r="P16" s="4"/>
      <c r="Q16" s="4"/>
      <c r="R16" s="4"/>
    </row>
    <row r="17" spans="1:18" s="64" customFormat="1" ht="12.75">
      <c r="A17" s="79"/>
      <c r="B17" s="139" t="s">
        <v>59</v>
      </c>
      <c r="C17" s="140"/>
      <c r="D17" s="140"/>
      <c r="E17" s="140"/>
      <c r="F17" s="141"/>
      <c r="G17" s="80" t="s">
        <v>47</v>
      </c>
      <c r="H17" s="71"/>
      <c r="I17" s="81">
        <f>PRODUCT(H16,I16)</f>
        <v>10.246400000000001</v>
      </c>
      <c r="J17" s="82">
        <f>PRODUCT(H16,J16)</f>
        <v>10.1824</v>
      </c>
      <c r="K17" s="81">
        <f>PRODUCT(H16,K16)</f>
        <v>0.064</v>
      </c>
      <c r="L17" s="82">
        <f>PRODUCT(H16,L16)</f>
        <v>0.031400000000000004</v>
      </c>
      <c r="M17" s="81">
        <f>PRODUCT(H16,M16)</f>
        <v>0</v>
      </c>
      <c r="N17" s="82">
        <f>PRODUCT(H16,N16)</f>
        <v>1.376</v>
      </c>
      <c r="O17" s="18"/>
      <c r="P17" s="4"/>
      <c r="Q17" s="2"/>
      <c r="R17" s="2"/>
    </row>
    <row r="18" spans="1:18" s="64" customFormat="1" ht="12.75">
      <c r="A18" s="83" t="s">
        <v>30</v>
      </c>
      <c r="B18" s="84"/>
      <c r="C18" s="84"/>
      <c r="D18" s="84"/>
      <c r="E18" s="84"/>
      <c r="F18" s="85"/>
      <c r="G18" s="86"/>
      <c r="H18" s="87"/>
      <c r="I18" s="88">
        <f aca="true" t="shared" si="0" ref="I18:N18">SUM(I17)</f>
        <v>10.246400000000001</v>
      </c>
      <c r="J18" s="89">
        <f t="shared" si="0"/>
        <v>10.1824</v>
      </c>
      <c r="K18" s="88">
        <f t="shared" si="0"/>
        <v>0.064</v>
      </c>
      <c r="L18" s="89">
        <f t="shared" si="0"/>
        <v>0.031400000000000004</v>
      </c>
      <c r="M18" s="88">
        <f t="shared" si="0"/>
        <v>0</v>
      </c>
      <c r="N18" s="88">
        <f t="shared" si="0"/>
        <v>1.376</v>
      </c>
      <c r="O18" s="2"/>
      <c r="P18" s="2"/>
      <c r="Q18" s="2"/>
      <c r="R18" s="2"/>
    </row>
    <row r="19" spans="1:18" s="64" customFormat="1" ht="12.75">
      <c r="A19" s="90" t="s">
        <v>31</v>
      </c>
      <c r="B19" s="90"/>
      <c r="C19" s="91"/>
      <c r="D19" s="91"/>
      <c r="E19" s="91"/>
      <c r="F19" s="91"/>
      <c r="G19" s="92"/>
      <c r="H19" s="86"/>
      <c r="I19" s="88">
        <f>PRODUCT(M18)</f>
        <v>0</v>
      </c>
      <c r="J19" s="93"/>
      <c r="K19" s="94"/>
      <c r="L19" s="86"/>
      <c r="M19" s="95">
        <f>PRODUCT(M18)</f>
        <v>0</v>
      </c>
      <c r="N19" s="96"/>
      <c r="O19" s="2"/>
      <c r="P19" s="2"/>
      <c r="Q19" s="2"/>
      <c r="R19" s="2"/>
    </row>
    <row r="20" spans="1:18" s="64" customFormat="1" ht="12.75">
      <c r="A20" s="83" t="s">
        <v>32</v>
      </c>
      <c r="B20" s="84"/>
      <c r="C20" s="84"/>
      <c r="D20" s="84"/>
      <c r="E20" s="84"/>
      <c r="F20" s="85"/>
      <c r="G20" s="96"/>
      <c r="H20" s="97"/>
      <c r="I20" s="88">
        <f>PRODUCT(K18)</f>
        <v>0.064</v>
      </c>
      <c r="J20" s="98"/>
      <c r="K20" s="99">
        <f>PRODUCT(K18)</f>
        <v>0.064</v>
      </c>
      <c r="L20" s="77"/>
      <c r="M20" s="96"/>
      <c r="N20" s="94"/>
      <c r="O20" s="2"/>
      <c r="P20" s="2"/>
      <c r="Q20" s="2"/>
      <c r="R20" s="2"/>
    </row>
    <row r="21" spans="1:14" s="64" customFormat="1" ht="12.75">
      <c r="A21" s="100" t="s">
        <v>33</v>
      </c>
      <c r="B21" s="101"/>
      <c r="C21" s="101"/>
      <c r="D21" s="101"/>
      <c r="E21" s="101"/>
      <c r="F21" s="101"/>
      <c r="G21" s="94"/>
      <c r="H21" s="86"/>
      <c r="I21" s="102">
        <f>SUM(L21,J21)</f>
        <v>10.213799999999999</v>
      </c>
      <c r="J21" s="102">
        <f>PRODUCT(J18)</f>
        <v>10.1824</v>
      </c>
      <c r="K21" s="103"/>
      <c r="L21" s="104">
        <f>PRODUCT(L18)</f>
        <v>0.031400000000000004</v>
      </c>
      <c r="M21" s="94"/>
      <c r="N21" s="94"/>
    </row>
    <row r="22" spans="1:14" s="64" customFormat="1" ht="12.75">
      <c r="A22" s="83" t="s">
        <v>55</v>
      </c>
      <c r="B22" s="83"/>
      <c r="C22" s="84"/>
      <c r="D22" s="84"/>
      <c r="E22" s="84"/>
      <c r="F22" s="85"/>
      <c r="G22" s="105"/>
      <c r="H22" s="98"/>
      <c r="I22" s="88">
        <f>PRODUCT(I21,0.95,0.94)</f>
        <v>9.120923399999999</v>
      </c>
      <c r="J22" s="106"/>
      <c r="K22" s="96"/>
      <c r="L22" s="103"/>
      <c r="M22" s="96"/>
      <c r="N22" s="97"/>
    </row>
    <row r="23" spans="1:14" s="64" customFormat="1" ht="12.75">
      <c r="A23" s="100" t="s">
        <v>36</v>
      </c>
      <c r="B23" s="100"/>
      <c r="C23" s="109"/>
      <c r="D23" s="109"/>
      <c r="E23" s="109"/>
      <c r="F23" s="109"/>
      <c r="G23" s="96"/>
      <c r="H23" s="110"/>
      <c r="I23" s="102">
        <f>SUM(I18,I22)</f>
        <v>19.3673234</v>
      </c>
      <c r="J23" s="111"/>
      <c r="K23" s="23"/>
      <c r="L23" s="60"/>
      <c r="M23" s="23"/>
      <c r="N23" s="112"/>
    </row>
    <row r="24" spans="1:14" s="64" customFormat="1" ht="12.75">
      <c r="A24" s="100" t="s">
        <v>69</v>
      </c>
      <c r="B24" s="101"/>
      <c r="C24" s="101"/>
      <c r="D24" s="101"/>
      <c r="E24" s="101"/>
      <c r="F24" s="101"/>
      <c r="G24" s="94"/>
      <c r="H24" s="87"/>
      <c r="I24" s="113"/>
      <c r="J24" s="75"/>
      <c r="K24" s="114"/>
      <c r="L24" s="115"/>
      <c r="M24" s="114"/>
      <c r="N24" s="87"/>
    </row>
    <row r="25" spans="1:14" s="64" customFormat="1" ht="12.75">
      <c r="A25" s="83" t="s">
        <v>37</v>
      </c>
      <c r="B25" s="83"/>
      <c r="C25" s="83"/>
      <c r="D25" s="125">
        <f>J18</f>
        <v>10.1824</v>
      </c>
      <c r="E25" s="69" t="s">
        <v>46</v>
      </c>
      <c r="F25" s="70">
        <v>6.21</v>
      </c>
      <c r="G25" s="105"/>
      <c r="H25" s="116"/>
      <c r="I25" s="99">
        <f>PRODUCT(D25,F25)</f>
        <v>63.232704</v>
      </c>
      <c r="J25" s="111"/>
      <c r="K25" s="23"/>
      <c r="L25" s="60"/>
      <c r="M25" s="23"/>
      <c r="N25" s="112"/>
    </row>
    <row r="26" spans="1:14" s="64" customFormat="1" ht="12.75">
      <c r="A26" s="90" t="s">
        <v>39</v>
      </c>
      <c r="B26" s="90"/>
      <c r="C26" s="90"/>
      <c r="D26" s="126">
        <f>L18</f>
        <v>0.031400000000000004</v>
      </c>
      <c r="E26" s="18" t="s">
        <v>46</v>
      </c>
      <c r="F26" s="18">
        <v>3.23</v>
      </c>
      <c r="G26" s="117"/>
      <c r="H26" s="112"/>
      <c r="I26" s="107">
        <f>PRODUCT(D26,F26)</f>
        <v>0.10142200000000001</v>
      </c>
      <c r="J26" s="78"/>
      <c r="K26" s="127"/>
      <c r="L26" s="110"/>
      <c r="M26" s="127"/>
      <c r="N26" s="121"/>
    </row>
    <row r="27" spans="1:44" s="94" customFormat="1" ht="12.75">
      <c r="A27" s="83" t="s">
        <v>70</v>
      </c>
      <c r="B27" s="84"/>
      <c r="C27" s="84"/>
      <c r="D27" s="125"/>
      <c r="E27" s="69"/>
      <c r="F27" s="70"/>
      <c r="G27" s="86"/>
      <c r="H27" s="114"/>
      <c r="I27" s="88"/>
      <c r="J27" s="114"/>
      <c r="K27" s="114"/>
      <c r="L27" s="114"/>
      <c r="M27" s="114"/>
      <c r="N27" s="114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</row>
    <row r="28" spans="1:44" s="94" customFormat="1" ht="12.75">
      <c r="A28" s="90" t="s">
        <v>71</v>
      </c>
      <c r="B28" s="91"/>
      <c r="C28" s="91"/>
      <c r="D28" s="126"/>
      <c r="E28" s="18"/>
      <c r="F28" s="25" t="s">
        <v>47</v>
      </c>
      <c r="G28" s="87">
        <v>2</v>
      </c>
      <c r="H28" s="88">
        <v>5</v>
      </c>
      <c r="I28" s="88">
        <f>PRODUCT(H28,G28)</f>
        <v>10</v>
      </c>
      <c r="J28" s="114"/>
      <c r="K28" s="114"/>
      <c r="L28" s="114"/>
      <c r="M28" s="114"/>
      <c r="N28" s="114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</row>
    <row r="29" spans="1:44" s="94" customFormat="1" ht="12.75">
      <c r="A29" s="83" t="s">
        <v>72</v>
      </c>
      <c r="B29" s="84"/>
      <c r="C29" s="84"/>
      <c r="D29" s="125"/>
      <c r="E29" s="69"/>
      <c r="F29" s="70" t="s">
        <v>47</v>
      </c>
      <c r="G29" s="87">
        <v>2</v>
      </c>
      <c r="H29" s="88">
        <v>60</v>
      </c>
      <c r="I29" s="88">
        <f>PRODUCT(H29,G29)</f>
        <v>120</v>
      </c>
      <c r="J29" s="114"/>
      <c r="K29" s="114"/>
      <c r="L29" s="114"/>
      <c r="M29" s="114"/>
      <c r="N29" s="114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</row>
    <row r="30" spans="1:44" s="94" customFormat="1" ht="12.75">
      <c r="A30" s="90" t="s">
        <v>73</v>
      </c>
      <c r="B30" s="91"/>
      <c r="C30" s="91"/>
      <c r="D30" s="126"/>
      <c r="E30" s="18"/>
      <c r="F30" s="25" t="s">
        <v>74</v>
      </c>
      <c r="G30" s="87">
        <v>0.05</v>
      </c>
      <c r="H30" s="114">
        <v>240</v>
      </c>
      <c r="I30" s="88">
        <f>PRODUCT(H30,G30)</f>
        <v>12</v>
      </c>
      <c r="J30" s="114"/>
      <c r="K30" s="114"/>
      <c r="L30" s="114"/>
      <c r="M30" s="114"/>
      <c r="N30" s="114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</row>
    <row r="31" spans="1:44" s="94" customFormat="1" ht="12.75">
      <c r="A31" s="83" t="s">
        <v>75</v>
      </c>
      <c r="B31" s="84"/>
      <c r="C31" s="84"/>
      <c r="D31" s="125"/>
      <c r="E31" s="69"/>
      <c r="F31" s="70" t="s">
        <v>47</v>
      </c>
      <c r="G31" s="114">
        <v>0.5</v>
      </c>
      <c r="H31" s="114">
        <v>5</v>
      </c>
      <c r="I31" s="88">
        <f>PRODUCT(H31,G31)</f>
        <v>2.5</v>
      </c>
      <c r="J31" s="114"/>
      <c r="K31" s="114"/>
      <c r="L31" s="114"/>
      <c r="M31" s="114"/>
      <c r="N31" s="114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</row>
    <row r="32" spans="1:14" s="77" customFormat="1" ht="12.75">
      <c r="A32" s="83" t="s">
        <v>43</v>
      </c>
      <c r="B32" s="84"/>
      <c r="C32" s="84"/>
      <c r="D32" s="125"/>
      <c r="E32" s="69"/>
      <c r="F32" s="69"/>
      <c r="G32" s="94"/>
      <c r="H32" s="114"/>
      <c r="I32" s="88">
        <f>ROUND(SUM(I28,I29,I30,I31),2)</f>
        <v>144.5</v>
      </c>
      <c r="J32" s="75"/>
      <c r="K32" s="114"/>
      <c r="L32" s="115"/>
      <c r="M32" s="114"/>
      <c r="N32" s="87"/>
    </row>
    <row r="33" spans="1:14" s="64" customFormat="1" ht="12.75">
      <c r="A33" s="119" t="s">
        <v>41</v>
      </c>
      <c r="B33" s="119"/>
      <c r="C33" s="120"/>
      <c r="D33" s="125">
        <f>I22</f>
        <v>9.120923399999999</v>
      </c>
      <c r="E33" s="69" t="s">
        <v>46</v>
      </c>
      <c r="F33" s="69">
        <v>6.21</v>
      </c>
      <c r="G33" s="94"/>
      <c r="H33" s="114"/>
      <c r="I33" s="88">
        <f>PRODUCT(D33,F33)</f>
        <v>56.64093431399999</v>
      </c>
      <c r="J33" s="75"/>
      <c r="K33" s="114"/>
      <c r="L33" s="115"/>
      <c r="M33" s="114"/>
      <c r="N33" s="87"/>
    </row>
    <row r="34" spans="1:14" s="64" customFormat="1" ht="12.75">
      <c r="A34" s="122" t="s">
        <v>43</v>
      </c>
      <c r="B34" s="123"/>
      <c r="C34" s="123"/>
      <c r="D34" s="123"/>
      <c r="E34" s="123"/>
      <c r="F34" s="123"/>
      <c r="G34" s="131"/>
      <c r="H34" s="87"/>
      <c r="I34" s="107">
        <f>SUM(I25,I26,I33,I32)</f>
        <v>264.47506031399996</v>
      </c>
      <c r="J34" s="75"/>
      <c r="K34" s="114"/>
      <c r="L34" s="115"/>
      <c r="M34" s="114"/>
      <c r="N34" s="87"/>
    </row>
    <row r="35" spans="1:14" s="64" customFormat="1" ht="12.75">
      <c r="A35" s="90" t="s">
        <v>44</v>
      </c>
      <c r="B35" s="91"/>
      <c r="C35" s="91"/>
      <c r="D35" s="91"/>
      <c r="E35" s="91"/>
      <c r="F35" s="91"/>
      <c r="G35" s="117"/>
      <c r="H35" s="112"/>
      <c r="I35" s="88">
        <f>PRODUCT(I34,0.18)</f>
        <v>47.60551085651999</v>
      </c>
      <c r="J35" s="111"/>
      <c r="K35" s="23"/>
      <c r="L35" s="60"/>
      <c r="M35" s="23"/>
      <c r="N35" s="112"/>
    </row>
    <row r="36" spans="1:14" s="64" customFormat="1" ht="12.75">
      <c r="A36" s="83" t="s">
        <v>45</v>
      </c>
      <c r="B36" s="84"/>
      <c r="C36" s="84"/>
      <c r="D36" s="84"/>
      <c r="E36" s="84"/>
      <c r="F36" s="84"/>
      <c r="G36" s="94"/>
      <c r="H36" s="86"/>
      <c r="I36" s="99">
        <f>SUM(I34,I35)</f>
        <v>312.08057117051993</v>
      </c>
      <c r="J36" s="93"/>
      <c r="K36" s="94"/>
      <c r="L36" s="108"/>
      <c r="M36" s="94"/>
      <c r="N36" s="86"/>
    </row>
    <row r="37" spans="1:8" s="128" customFormat="1" ht="12.75">
      <c r="A37" s="128" t="s">
        <v>51</v>
      </c>
      <c r="H37" s="128" t="s">
        <v>52</v>
      </c>
    </row>
    <row r="38" spans="1:14" s="128" customFormat="1" ht="12.75">
      <c r="A38" s="118" t="s">
        <v>60</v>
      </c>
      <c r="B38" s="118"/>
      <c r="C38" s="118"/>
      <c r="D38" s="118" t="s">
        <v>61</v>
      </c>
      <c r="E38" s="118"/>
      <c r="F38" s="118"/>
      <c r="G38" s="118"/>
      <c r="H38" s="130" t="s">
        <v>62</v>
      </c>
      <c r="I38" s="130"/>
      <c r="J38" s="130"/>
      <c r="K38" s="130"/>
      <c r="L38" s="130"/>
      <c r="N38" s="128" t="s">
        <v>63</v>
      </c>
    </row>
    <row r="39" spans="1:11" s="128" customFormat="1" ht="12.75">
      <c r="A39" s="118"/>
      <c r="B39" s="118"/>
      <c r="C39" s="118"/>
      <c r="D39" s="118"/>
      <c r="E39" s="118"/>
      <c r="F39" s="118"/>
      <c r="G39" s="118"/>
      <c r="H39" s="130"/>
      <c r="I39" s="130"/>
      <c r="J39" s="130"/>
      <c r="K39" s="130"/>
    </row>
    <row r="40" spans="1:4" s="128" customFormat="1" ht="12.75">
      <c r="A40" s="128" t="s">
        <v>64</v>
      </c>
      <c r="D40" s="128" t="s">
        <v>68</v>
      </c>
    </row>
    <row r="41" s="128" customFormat="1" ht="12.75"/>
    <row r="42" spans="1:3" s="61" customFormat="1" ht="12.75">
      <c r="A42" s="129" t="s">
        <v>65</v>
      </c>
      <c r="B42" s="129"/>
      <c r="C42" s="129"/>
    </row>
    <row r="43" spans="1:4" s="61" customFormat="1" ht="12.75">
      <c r="A43" s="128" t="s">
        <v>66</v>
      </c>
      <c r="C43" s="128"/>
      <c r="D43" s="128" t="s">
        <v>67</v>
      </c>
    </row>
    <row r="45" s="61" customFormat="1" ht="12.75"/>
    <row r="46" s="61" customFormat="1" ht="12.75"/>
  </sheetData>
  <mergeCells count="10">
    <mergeCell ref="J2:N2"/>
    <mergeCell ref="J3:N3"/>
    <mergeCell ref="B16:F16"/>
    <mergeCell ref="B17:F17"/>
    <mergeCell ref="A2:G2"/>
    <mergeCell ref="A3:G3"/>
    <mergeCell ref="A5:N5"/>
    <mergeCell ref="I6:M6"/>
    <mergeCell ref="J7:M7"/>
    <mergeCell ref="K8:L8"/>
  </mergeCells>
  <printOptions/>
  <pageMargins left="0.86" right="0.58" top="0.22" bottom="0.14" header="0.16" footer="0.0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19" sqref="A19:I19"/>
    </sheetView>
  </sheetViews>
  <sheetFormatPr defaultColWidth="9.00390625" defaultRowHeight="12.75"/>
  <cols>
    <col min="7" max="7" width="15.00390625" style="0" customWidth="1"/>
    <col min="8" max="8" width="18.875" style="0" customWidth="1"/>
    <col min="9" max="9" width="15.00390625" style="0" hidden="1" customWidth="1"/>
  </cols>
  <sheetData>
    <row r="1" spans="7:8" ht="12.75">
      <c r="G1" s="147" t="s">
        <v>90</v>
      </c>
      <c r="H1" s="147"/>
    </row>
    <row r="2" spans="7:8" ht="12.75">
      <c r="G2" s="133"/>
      <c r="H2" s="133"/>
    </row>
    <row r="3" spans="3:8" ht="15">
      <c r="C3" s="148" t="s">
        <v>94</v>
      </c>
      <c r="D3" s="148"/>
      <c r="E3" s="148"/>
      <c r="F3" s="148"/>
      <c r="G3" s="133"/>
      <c r="H3" s="133"/>
    </row>
    <row r="4" spans="2:8" ht="15">
      <c r="B4" s="148" t="s">
        <v>92</v>
      </c>
      <c r="C4" s="148"/>
      <c r="D4" s="148"/>
      <c r="E4" s="148"/>
      <c r="F4" s="148"/>
      <c r="G4" s="148"/>
      <c r="H4" s="148"/>
    </row>
    <row r="5" spans="2:8" ht="15">
      <c r="B5" s="148" t="s">
        <v>93</v>
      </c>
      <c r="C5" s="148"/>
      <c r="D5" s="148"/>
      <c r="E5" s="148"/>
      <c r="F5" s="148"/>
      <c r="G5" s="148"/>
      <c r="H5" s="148"/>
    </row>
    <row r="7" spans="1:9" s="1" customFormat="1" ht="15">
      <c r="A7" s="159" t="s">
        <v>79</v>
      </c>
      <c r="B7" s="159"/>
      <c r="C7" s="159"/>
      <c r="D7" s="159"/>
      <c r="E7" s="159"/>
      <c r="F7" s="159"/>
      <c r="G7" s="159"/>
      <c r="H7" s="159"/>
      <c r="I7" s="159"/>
    </row>
    <row r="8" spans="1:9" s="1" customFormat="1" ht="15">
      <c r="A8" s="161"/>
      <c r="B8" s="161"/>
      <c r="C8" s="161"/>
      <c r="D8" s="161"/>
      <c r="E8" s="161"/>
      <c r="F8" s="161"/>
      <c r="G8" s="161"/>
      <c r="H8" s="161"/>
      <c r="I8" s="161"/>
    </row>
    <row r="9" spans="1:15" ht="12.75">
      <c r="A9" s="160" t="s">
        <v>76</v>
      </c>
      <c r="B9" s="160"/>
      <c r="C9" s="160"/>
      <c r="D9" s="160"/>
      <c r="E9" s="160"/>
      <c r="F9" s="160"/>
      <c r="G9" s="160"/>
      <c r="H9" s="160"/>
      <c r="I9" s="160"/>
      <c r="J9" s="1"/>
      <c r="K9" s="1"/>
      <c r="L9" s="1"/>
      <c r="M9" s="1"/>
      <c r="N9" s="1"/>
      <c r="O9" s="1"/>
    </row>
    <row r="10" spans="10:15" ht="12.75">
      <c r="J10" s="1"/>
      <c r="K10" s="1"/>
      <c r="L10" s="1"/>
      <c r="M10" s="1"/>
      <c r="N10" s="1"/>
      <c r="O10" s="1"/>
    </row>
    <row r="11" spans="1:9" ht="15">
      <c r="A11" s="153" t="s">
        <v>83</v>
      </c>
      <c r="B11" s="153"/>
      <c r="C11" s="153"/>
      <c r="D11" s="153"/>
      <c r="E11" s="153"/>
      <c r="F11" s="153"/>
      <c r="G11" s="153"/>
      <c r="H11" s="153"/>
      <c r="I11" s="153"/>
    </row>
    <row r="12" spans="1:9" ht="15">
      <c r="A12" s="154"/>
      <c r="B12" s="154"/>
      <c r="C12" s="154"/>
      <c r="D12" s="154"/>
      <c r="E12" s="154"/>
      <c r="F12" s="154"/>
      <c r="G12" s="154"/>
      <c r="H12" s="154"/>
      <c r="I12" s="154"/>
    </row>
    <row r="13" spans="1:9" ht="15">
      <c r="A13" s="163"/>
      <c r="B13" s="163"/>
      <c r="C13" s="163"/>
      <c r="D13" s="163"/>
      <c r="E13" s="163"/>
      <c r="F13" s="163"/>
      <c r="G13" s="163"/>
      <c r="H13" s="163"/>
      <c r="I13" s="163"/>
    </row>
    <row r="14" spans="1:9" ht="15">
      <c r="A14" s="153" t="s">
        <v>91</v>
      </c>
      <c r="B14" s="153"/>
      <c r="C14" s="153"/>
      <c r="D14" s="153"/>
      <c r="E14" s="153"/>
      <c r="F14" s="153"/>
      <c r="G14" s="153"/>
      <c r="H14" s="153"/>
      <c r="I14" s="153"/>
    </row>
    <row r="16" spans="1:9" ht="18">
      <c r="A16" s="162" t="s">
        <v>77</v>
      </c>
      <c r="B16" s="162"/>
      <c r="C16" s="162"/>
      <c r="D16" s="162"/>
      <c r="E16" s="162"/>
      <c r="F16" s="162"/>
      <c r="G16" s="162"/>
      <c r="H16" s="162"/>
      <c r="I16" s="162"/>
    </row>
    <row r="17" spans="1:9" ht="15">
      <c r="A17" s="153" t="s">
        <v>84</v>
      </c>
      <c r="B17" s="153"/>
      <c r="C17" s="153"/>
      <c r="D17" s="153"/>
      <c r="E17" s="153"/>
      <c r="F17" s="153"/>
      <c r="G17" s="153"/>
      <c r="H17" s="153"/>
      <c r="I17" s="153"/>
    </row>
    <row r="18" spans="1:9" ht="12.75">
      <c r="A18" s="158" t="s">
        <v>80</v>
      </c>
      <c r="B18" s="158"/>
      <c r="C18" s="158"/>
      <c r="D18" s="158"/>
      <c r="E18" s="158"/>
      <c r="F18" s="158"/>
      <c r="G18" s="158"/>
      <c r="H18" s="158"/>
      <c r="I18" s="158"/>
    </row>
    <row r="19" spans="1:9" ht="12.75">
      <c r="A19" s="158" t="s">
        <v>81</v>
      </c>
      <c r="B19" s="158"/>
      <c r="C19" s="158"/>
      <c r="D19" s="158"/>
      <c r="E19" s="158"/>
      <c r="F19" s="158"/>
      <c r="G19" s="158"/>
      <c r="H19" s="158"/>
      <c r="I19" s="158"/>
    </row>
    <row r="20" spans="1:9" ht="12.75">
      <c r="A20" s="134"/>
      <c r="B20" s="134"/>
      <c r="C20" s="134"/>
      <c r="D20" s="134"/>
      <c r="E20" s="134"/>
      <c r="F20" s="134"/>
      <c r="G20" s="134"/>
      <c r="H20" s="134"/>
      <c r="I20" s="134"/>
    </row>
    <row r="21" spans="1:9" ht="18">
      <c r="A21" s="152" t="s">
        <v>78</v>
      </c>
      <c r="B21" s="152"/>
      <c r="C21" s="152"/>
      <c r="D21" s="152"/>
      <c r="E21" s="152"/>
      <c r="F21" s="152"/>
      <c r="G21" s="152"/>
      <c r="H21" s="152"/>
      <c r="I21" s="152"/>
    </row>
    <row r="23" spans="1:9" ht="15">
      <c r="A23" s="153" t="s">
        <v>85</v>
      </c>
      <c r="B23" s="153"/>
      <c r="C23" s="153"/>
      <c r="D23" s="153"/>
      <c r="E23" s="153"/>
      <c r="F23" s="153"/>
      <c r="G23" s="153"/>
      <c r="H23" s="153"/>
      <c r="I23" s="153"/>
    </row>
    <row r="24" spans="1:9" ht="15">
      <c r="A24" s="154" t="s">
        <v>86</v>
      </c>
      <c r="B24" s="154"/>
      <c r="C24" s="154"/>
      <c r="D24" s="154"/>
      <c r="E24" s="154"/>
      <c r="F24" s="154"/>
      <c r="G24" s="154"/>
      <c r="H24" s="154"/>
      <c r="I24" s="154"/>
    </row>
    <row r="25" spans="1:9" ht="15.75">
      <c r="A25" s="155" t="s">
        <v>79</v>
      </c>
      <c r="B25" s="154"/>
      <c r="C25" s="154"/>
      <c r="D25" s="154"/>
      <c r="E25" s="154"/>
      <c r="F25" s="154"/>
      <c r="G25" s="154"/>
      <c r="H25" s="154"/>
      <c r="I25" s="154"/>
    </row>
    <row r="26" spans="1:9" ht="15">
      <c r="A26" s="154"/>
      <c r="B26" s="154"/>
      <c r="C26" s="154"/>
      <c r="D26" s="154"/>
      <c r="E26" s="154"/>
      <c r="F26" s="154"/>
      <c r="G26" s="154"/>
      <c r="H26" s="154"/>
      <c r="I26" s="154"/>
    </row>
    <row r="27" spans="1:9" ht="15">
      <c r="A27" s="154" t="s">
        <v>89</v>
      </c>
      <c r="B27" s="154"/>
      <c r="C27" s="154"/>
      <c r="D27" s="154"/>
      <c r="E27" s="154"/>
      <c r="F27" s="154"/>
      <c r="G27" s="154"/>
      <c r="H27" s="154"/>
      <c r="I27" s="154"/>
    </row>
    <row r="28" spans="1:9" ht="12.75">
      <c r="A28" s="149" t="s">
        <v>95</v>
      </c>
      <c r="B28" s="149"/>
      <c r="C28" s="149"/>
      <c r="D28" s="149"/>
      <c r="E28" s="149"/>
      <c r="F28" s="149"/>
      <c r="G28" s="149"/>
      <c r="H28" s="149"/>
      <c r="I28" s="17"/>
    </row>
    <row r="29" spans="1:9" ht="12.75">
      <c r="A29" s="150"/>
      <c r="B29" s="150"/>
      <c r="C29" s="17"/>
      <c r="D29" s="17"/>
      <c r="E29" s="17"/>
      <c r="F29" s="17"/>
      <c r="G29" s="17"/>
      <c r="H29" s="17"/>
      <c r="I29" s="17"/>
    </row>
    <row r="30" spans="1:9" ht="12.75">
      <c r="A30" s="150" t="s">
        <v>96</v>
      </c>
      <c r="B30" s="150"/>
      <c r="C30" s="150"/>
      <c r="D30" s="150"/>
      <c r="E30" s="150"/>
      <c r="F30" s="150"/>
      <c r="G30" s="150"/>
      <c r="H30" s="150"/>
      <c r="I30" s="17"/>
    </row>
    <row r="31" spans="1:9" ht="12.75">
      <c r="A31" s="150" t="s">
        <v>97</v>
      </c>
      <c r="B31" s="150"/>
      <c r="C31" s="150"/>
      <c r="D31" s="150"/>
      <c r="E31" s="150"/>
      <c r="F31" s="150"/>
      <c r="G31" s="150"/>
      <c r="H31" s="150"/>
      <c r="I31" s="17"/>
    </row>
    <row r="33" spans="1:9" ht="12.75">
      <c r="A33" s="147" t="s">
        <v>87</v>
      </c>
      <c r="B33" s="147"/>
      <c r="C33" s="147"/>
      <c r="D33" s="147"/>
      <c r="E33" s="147"/>
      <c r="F33" s="147"/>
      <c r="H33" s="157" t="s">
        <v>88</v>
      </c>
      <c r="I33" s="157"/>
    </row>
    <row r="34" spans="5:8" ht="12.75">
      <c r="E34" s="156"/>
      <c r="F34" s="156"/>
      <c r="G34" s="132"/>
      <c r="H34" s="132"/>
    </row>
    <row r="35" spans="1:8" ht="12.75">
      <c r="A35" s="151" t="s">
        <v>82</v>
      </c>
      <c r="B35" s="151"/>
      <c r="C35" s="151"/>
      <c r="D35" s="151"/>
      <c r="E35" s="151"/>
      <c r="F35" s="151"/>
      <c r="G35" s="151"/>
      <c r="H35" s="151"/>
    </row>
  </sheetData>
  <mergeCells count="29">
    <mergeCell ref="A14:I14"/>
    <mergeCell ref="A16:I16"/>
    <mergeCell ref="A17:I17"/>
    <mergeCell ref="A11:I11"/>
    <mergeCell ref="A13:I13"/>
    <mergeCell ref="A12:I12"/>
    <mergeCell ref="B5:H5"/>
    <mergeCell ref="A7:I7"/>
    <mergeCell ref="A9:I9"/>
    <mergeCell ref="A8:I8"/>
    <mergeCell ref="A35:H35"/>
    <mergeCell ref="A21:I21"/>
    <mergeCell ref="A23:I23"/>
    <mergeCell ref="A24:I24"/>
    <mergeCell ref="A25:I25"/>
    <mergeCell ref="A26:I26"/>
    <mergeCell ref="A27:I27"/>
    <mergeCell ref="E34:F34"/>
    <mergeCell ref="H33:I33"/>
    <mergeCell ref="G1:H1"/>
    <mergeCell ref="C3:F3"/>
    <mergeCell ref="A33:F33"/>
    <mergeCell ref="A28:H28"/>
    <mergeCell ref="A29:B29"/>
    <mergeCell ref="A30:H30"/>
    <mergeCell ref="A31:H31"/>
    <mergeCell ref="A18:I18"/>
    <mergeCell ref="A19:I19"/>
    <mergeCell ref="B4:H4"/>
  </mergeCells>
  <printOptions/>
  <pageMargins left="0.63" right="0.5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J56"/>
  <sheetViews>
    <sheetView workbookViewId="0" topLeftCell="A16">
      <selection activeCell="L36" sqref="L36"/>
    </sheetView>
  </sheetViews>
  <sheetFormatPr defaultColWidth="9.00390625" defaultRowHeight="12.75"/>
  <cols>
    <col min="2" max="2" width="34.25390625" style="0" customWidth="1"/>
  </cols>
  <sheetData>
    <row r="10" spans="7:10" ht="15.75">
      <c r="G10" s="27" t="s">
        <v>24</v>
      </c>
      <c r="H10" s="27"/>
      <c r="I10" s="27"/>
      <c r="J10" s="27"/>
    </row>
    <row r="11" spans="1:10" ht="15.75">
      <c r="A11" s="1"/>
      <c r="B11" s="1"/>
      <c r="C11" s="1"/>
      <c r="D11" s="1"/>
      <c r="E11" s="1"/>
      <c r="F11" s="1"/>
      <c r="G11" s="16" t="s">
        <v>25</v>
      </c>
      <c r="H11" s="16"/>
      <c r="I11" s="16"/>
      <c r="J11" s="16"/>
    </row>
    <row r="12" spans="1:10" ht="15.75">
      <c r="A12" s="1"/>
      <c r="B12" s="1"/>
      <c r="C12" s="1"/>
      <c r="D12" s="1"/>
      <c r="E12" s="1"/>
      <c r="F12" s="1"/>
      <c r="G12" s="16" t="s">
        <v>26</v>
      </c>
      <c r="H12" s="16"/>
      <c r="I12" s="16"/>
      <c r="J12" s="16"/>
    </row>
    <row r="13" spans="1:10" ht="15.75">
      <c r="A13" s="17"/>
      <c r="B13" s="18"/>
      <c r="C13" s="18"/>
      <c r="D13" s="18"/>
      <c r="E13" s="18"/>
      <c r="F13" s="18"/>
      <c r="G13" s="15"/>
      <c r="H13" s="15" t="s">
        <v>27</v>
      </c>
      <c r="I13" s="15"/>
      <c r="J13" s="15"/>
    </row>
    <row r="14" spans="1:10" ht="15.75">
      <c r="A14" s="17"/>
      <c r="B14" s="18"/>
      <c r="C14" s="18"/>
      <c r="D14" s="18"/>
      <c r="E14" s="18"/>
      <c r="F14" s="18"/>
      <c r="G14" s="15"/>
      <c r="H14" s="15"/>
      <c r="I14" s="15"/>
      <c r="J14" s="15"/>
    </row>
    <row r="15" spans="1:10" ht="18.75">
      <c r="A15" s="17"/>
      <c r="B15" s="18"/>
      <c r="C15" s="18"/>
      <c r="D15" s="26" t="s">
        <v>28</v>
      </c>
      <c r="E15" s="18"/>
      <c r="F15" s="18"/>
      <c r="G15" s="15"/>
      <c r="H15" s="15"/>
      <c r="I15" s="15"/>
      <c r="J15" s="15"/>
    </row>
    <row r="16" spans="1:10" ht="15.75">
      <c r="A16" s="17"/>
      <c r="B16" s="15"/>
      <c r="C16" s="15" t="s">
        <v>29</v>
      </c>
      <c r="D16" s="15"/>
      <c r="E16" s="18"/>
      <c r="F16" s="18"/>
      <c r="G16" s="18"/>
      <c r="H16" s="18"/>
      <c r="I16" s="18"/>
      <c r="J16" s="18"/>
    </row>
    <row r="17" spans="1:10" ht="12.75">
      <c r="A17" s="11"/>
      <c r="B17" s="6"/>
      <c r="C17" s="11"/>
      <c r="D17" s="7"/>
      <c r="E17" s="164" t="s">
        <v>6</v>
      </c>
      <c r="F17" s="164"/>
      <c r="G17" s="164"/>
      <c r="H17" s="164"/>
      <c r="I17" s="164"/>
      <c r="J17" s="11" t="s">
        <v>20</v>
      </c>
    </row>
    <row r="18" spans="1:10" ht="12.75">
      <c r="A18" s="12"/>
      <c r="B18" s="3"/>
      <c r="C18" s="12"/>
      <c r="D18" s="8"/>
      <c r="E18" s="7" t="s">
        <v>11</v>
      </c>
      <c r="F18" s="165" t="s">
        <v>7</v>
      </c>
      <c r="G18" s="164"/>
      <c r="H18" s="164"/>
      <c r="I18" s="166"/>
      <c r="J18" s="12" t="s">
        <v>15</v>
      </c>
    </row>
    <row r="19" spans="1:10" ht="12.75">
      <c r="A19" s="12"/>
      <c r="B19" s="3"/>
      <c r="C19" s="12"/>
      <c r="D19" s="8"/>
      <c r="E19" s="8"/>
      <c r="F19" s="3" t="s">
        <v>8</v>
      </c>
      <c r="G19" s="165" t="s">
        <v>12</v>
      </c>
      <c r="H19" s="166"/>
      <c r="I19" s="11" t="s">
        <v>17</v>
      </c>
      <c r="J19" s="12" t="s">
        <v>21</v>
      </c>
    </row>
    <row r="20" spans="1:10" ht="12.75">
      <c r="A20" s="12"/>
      <c r="B20" s="3"/>
      <c r="C20" s="12"/>
      <c r="D20" s="8"/>
      <c r="E20" s="8"/>
      <c r="F20" s="3" t="s">
        <v>9</v>
      </c>
      <c r="G20" s="12" t="s">
        <v>11</v>
      </c>
      <c r="H20" s="3" t="s">
        <v>13</v>
      </c>
      <c r="I20" s="12" t="s">
        <v>18</v>
      </c>
      <c r="J20" s="12" t="s">
        <v>22</v>
      </c>
    </row>
    <row r="21" spans="1:10" ht="12.75">
      <c r="A21" s="12" t="s">
        <v>1</v>
      </c>
      <c r="B21" s="3" t="s">
        <v>2</v>
      </c>
      <c r="C21" s="12" t="s">
        <v>3</v>
      </c>
      <c r="D21" s="8" t="s">
        <v>5</v>
      </c>
      <c r="E21" s="8"/>
      <c r="F21" s="3" t="s">
        <v>10</v>
      </c>
      <c r="G21" s="12"/>
      <c r="H21" s="3" t="s">
        <v>14</v>
      </c>
      <c r="I21" s="12" t="s">
        <v>19</v>
      </c>
      <c r="J21" s="12"/>
    </row>
    <row r="22" spans="1:10" ht="12.75">
      <c r="A22" s="12" t="s">
        <v>0</v>
      </c>
      <c r="B22" s="3"/>
      <c r="C22" s="12" t="s">
        <v>4</v>
      </c>
      <c r="D22" s="8"/>
      <c r="E22" s="8"/>
      <c r="F22" s="3"/>
      <c r="G22" s="12"/>
      <c r="H22" s="3" t="s">
        <v>15</v>
      </c>
      <c r="I22" s="12"/>
      <c r="J22" s="12"/>
    </row>
    <row r="23" spans="1:10" ht="12.75">
      <c r="A23" s="12"/>
      <c r="B23" s="3"/>
      <c r="C23" s="12"/>
      <c r="D23" s="8"/>
      <c r="E23" s="8"/>
      <c r="F23" s="3"/>
      <c r="G23" s="19"/>
      <c r="H23" s="3" t="s">
        <v>16</v>
      </c>
      <c r="I23" s="12"/>
      <c r="J23" s="19"/>
    </row>
    <row r="24" spans="1:10" ht="12.75">
      <c r="A24" s="12"/>
      <c r="B24" s="3"/>
      <c r="C24" s="12"/>
      <c r="D24" s="8"/>
      <c r="E24" s="22" t="s">
        <v>23</v>
      </c>
      <c r="F24" s="20" t="s">
        <v>23</v>
      </c>
      <c r="G24" s="21" t="s">
        <v>23</v>
      </c>
      <c r="H24" s="20" t="s">
        <v>23</v>
      </c>
      <c r="I24" s="20" t="s">
        <v>23</v>
      </c>
      <c r="J24" s="20" t="s">
        <v>23</v>
      </c>
    </row>
    <row r="25" spans="1:10" ht="12.75">
      <c r="A25" s="23"/>
      <c r="B25" s="18"/>
      <c r="C25" s="24"/>
      <c r="D25" s="25"/>
      <c r="E25" s="8" t="s">
        <v>11</v>
      </c>
      <c r="F25" s="12" t="s">
        <v>11</v>
      </c>
      <c r="G25" s="3" t="s">
        <v>11</v>
      </c>
      <c r="H25" s="12" t="s">
        <v>11</v>
      </c>
      <c r="I25" s="12" t="s">
        <v>11</v>
      </c>
      <c r="J25" s="12" t="s">
        <v>11</v>
      </c>
    </row>
    <row r="26" spans="1:10" ht="12.75">
      <c r="A26" s="28">
        <v>1</v>
      </c>
      <c r="B26" s="14">
        <v>2</v>
      </c>
      <c r="C26" s="13">
        <v>3</v>
      </c>
      <c r="D26" s="14">
        <v>4</v>
      </c>
      <c r="E26" s="13">
        <v>5</v>
      </c>
      <c r="F26" s="14">
        <v>6</v>
      </c>
      <c r="G26" s="13">
        <v>7</v>
      </c>
      <c r="H26" s="14">
        <v>8</v>
      </c>
      <c r="I26" s="14">
        <v>9</v>
      </c>
      <c r="J26" s="14">
        <v>10</v>
      </c>
    </row>
    <row r="27" spans="1:10" ht="12.75">
      <c r="A27" s="29"/>
      <c r="B27" s="11"/>
      <c r="C27" s="6"/>
      <c r="D27" s="11">
        <v>0.016</v>
      </c>
      <c r="E27" s="21">
        <v>45457.03</v>
      </c>
      <c r="F27" s="20">
        <v>2490.84</v>
      </c>
      <c r="G27" s="21">
        <v>93.8</v>
      </c>
      <c r="H27" s="20">
        <v>4.85</v>
      </c>
      <c r="I27" s="21">
        <v>42872.39</v>
      </c>
      <c r="J27" s="20">
        <v>306</v>
      </c>
    </row>
    <row r="28" spans="1:10" ht="12.75">
      <c r="A28" s="9"/>
      <c r="B28" s="19"/>
      <c r="C28" s="10"/>
      <c r="D28" s="19"/>
      <c r="E28" s="30">
        <f>PRODUCT(D27,E27)</f>
        <v>727.31248</v>
      </c>
      <c r="F28" s="31">
        <f>PRODUCT(D27,F27)</f>
        <v>39.853440000000006</v>
      </c>
      <c r="G28" s="30">
        <f>PRODUCT(D27,G27)</f>
        <v>1.5008</v>
      </c>
      <c r="H28" s="31">
        <f>PRODUCT(D27,H27)</f>
        <v>0.0776</v>
      </c>
      <c r="I28" s="30">
        <f>PRODUCT(D27,I27)</f>
        <v>685.95824</v>
      </c>
      <c r="J28" s="31">
        <f>PRODUCT(D27,J27)</f>
        <v>4.896</v>
      </c>
    </row>
    <row r="29" spans="1:10" ht="12.75">
      <c r="A29" s="29"/>
      <c r="B29" s="11"/>
      <c r="C29" s="6"/>
      <c r="D29" s="11">
        <v>0.016</v>
      </c>
      <c r="E29" s="21">
        <v>45457.03</v>
      </c>
      <c r="F29" s="20">
        <v>2490.84</v>
      </c>
      <c r="G29" s="21">
        <v>93.8</v>
      </c>
      <c r="H29" s="20">
        <v>4.85</v>
      </c>
      <c r="I29" s="21">
        <v>42872.39</v>
      </c>
      <c r="J29" s="20">
        <v>306</v>
      </c>
    </row>
    <row r="30" spans="1:10" ht="12.75">
      <c r="A30" s="9"/>
      <c r="B30" s="19"/>
      <c r="C30" s="10"/>
      <c r="D30" s="19"/>
      <c r="E30" s="30">
        <f>PRODUCT(D29,E29)</f>
        <v>727.31248</v>
      </c>
      <c r="F30" s="31">
        <f>PRODUCT(D29,F29)</f>
        <v>39.853440000000006</v>
      </c>
      <c r="G30" s="30">
        <f>PRODUCT(D29,G29)</f>
        <v>1.5008</v>
      </c>
      <c r="H30" s="31">
        <f>PRODUCT(D29,H29)</f>
        <v>0.0776</v>
      </c>
      <c r="I30" s="30">
        <f>PRODUCT(D29,I29)</f>
        <v>685.95824</v>
      </c>
      <c r="J30" s="31">
        <f>PRODUCT(D29,J29)</f>
        <v>4.896</v>
      </c>
    </row>
    <row r="31" spans="1:10" ht="12.75">
      <c r="A31" s="29"/>
      <c r="B31" s="11"/>
      <c r="C31" s="6"/>
      <c r="D31" s="11">
        <v>0.016</v>
      </c>
      <c r="E31" s="21">
        <v>45457.03</v>
      </c>
      <c r="F31" s="20">
        <v>2490.84</v>
      </c>
      <c r="G31" s="21">
        <v>93.8</v>
      </c>
      <c r="H31" s="20">
        <v>4.85</v>
      </c>
      <c r="I31" s="21">
        <v>42872.39</v>
      </c>
      <c r="J31" s="20">
        <v>306</v>
      </c>
    </row>
    <row r="32" spans="1:10" ht="12.75">
      <c r="A32" s="9"/>
      <c r="B32" s="19"/>
      <c r="C32" s="10"/>
      <c r="D32" s="19"/>
      <c r="E32" s="30">
        <f>PRODUCT(D31,E31)</f>
        <v>727.31248</v>
      </c>
      <c r="F32" s="31">
        <f>PRODUCT(D31,F31)</f>
        <v>39.853440000000006</v>
      </c>
      <c r="G32" s="30">
        <f>PRODUCT(D31,G31)</f>
        <v>1.5008</v>
      </c>
      <c r="H32" s="31">
        <f>PRODUCT(D31,H31)</f>
        <v>0.0776</v>
      </c>
      <c r="I32" s="30">
        <f>PRODUCT(D31,I31)</f>
        <v>685.95824</v>
      </c>
      <c r="J32" s="31">
        <f>PRODUCT(D31,J31)</f>
        <v>4.896</v>
      </c>
    </row>
    <row r="33" spans="1:10" ht="12.75">
      <c r="A33" s="29"/>
      <c r="B33" s="11"/>
      <c r="C33" s="6"/>
      <c r="D33" s="11">
        <v>0.016</v>
      </c>
      <c r="E33" s="21">
        <v>45457.03</v>
      </c>
      <c r="F33" s="20">
        <v>2490.84</v>
      </c>
      <c r="G33" s="21">
        <v>93.8</v>
      </c>
      <c r="H33" s="20">
        <v>4.85</v>
      </c>
      <c r="I33" s="21">
        <v>42872.39</v>
      </c>
      <c r="J33" s="20">
        <v>306</v>
      </c>
    </row>
    <row r="34" spans="1:10" ht="12.75">
      <c r="A34" s="9"/>
      <c r="B34" s="19"/>
      <c r="C34" s="10"/>
      <c r="D34" s="19"/>
      <c r="E34" s="30">
        <f>PRODUCT(D33,E33)</f>
        <v>727.31248</v>
      </c>
      <c r="F34" s="31">
        <f>PRODUCT(D33,F33)</f>
        <v>39.853440000000006</v>
      </c>
      <c r="G34" s="30">
        <f>PRODUCT(D33,G33)</f>
        <v>1.5008</v>
      </c>
      <c r="H34" s="31">
        <f>PRODUCT(D33,H33)</f>
        <v>0.0776</v>
      </c>
      <c r="I34" s="30">
        <f>PRODUCT(D33,I33)</f>
        <v>685.95824</v>
      </c>
      <c r="J34" s="31">
        <f>PRODUCT(D33,J33)</f>
        <v>4.896</v>
      </c>
    </row>
    <row r="35" spans="1:10" ht="12.75">
      <c r="A35" s="29"/>
      <c r="B35" s="11"/>
      <c r="C35" s="6"/>
      <c r="D35" s="11">
        <v>0.016</v>
      </c>
      <c r="E35" s="21">
        <v>45457.03</v>
      </c>
      <c r="F35" s="20">
        <v>2490.84</v>
      </c>
      <c r="G35" s="21">
        <v>93.8</v>
      </c>
      <c r="H35" s="20">
        <v>4.85</v>
      </c>
      <c r="I35" s="21">
        <v>42872.39</v>
      </c>
      <c r="J35" s="20">
        <v>306</v>
      </c>
    </row>
    <row r="36" spans="1:10" ht="12.75">
      <c r="A36" s="9"/>
      <c r="B36" s="19"/>
      <c r="C36" s="10"/>
      <c r="D36" s="19"/>
      <c r="E36" s="30">
        <f>PRODUCT(D35,E35)</f>
        <v>727.31248</v>
      </c>
      <c r="F36" s="31">
        <f>PRODUCT(D35,F35)</f>
        <v>39.853440000000006</v>
      </c>
      <c r="G36" s="30">
        <f>PRODUCT(D35,G35)</f>
        <v>1.5008</v>
      </c>
      <c r="H36" s="31">
        <f>PRODUCT(D35,H35)</f>
        <v>0.0776</v>
      </c>
      <c r="I36" s="30">
        <f>PRODUCT(D35,I35)</f>
        <v>685.95824</v>
      </c>
      <c r="J36" s="31">
        <f>PRODUCT(D35,J35)</f>
        <v>4.896</v>
      </c>
    </row>
    <row r="37" spans="1:10" ht="12.75">
      <c r="A37" s="29"/>
      <c r="B37" s="11"/>
      <c r="C37" s="6"/>
      <c r="D37" s="11">
        <v>0.016</v>
      </c>
      <c r="E37" s="21">
        <v>45457.03</v>
      </c>
      <c r="F37" s="20">
        <v>2490.84</v>
      </c>
      <c r="G37" s="21">
        <v>93.8</v>
      </c>
      <c r="H37" s="20">
        <v>4.85</v>
      </c>
      <c r="I37" s="21">
        <v>42872.39</v>
      </c>
      <c r="J37" s="20">
        <v>306</v>
      </c>
    </row>
    <row r="38" spans="1:10" ht="12.75">
      <c r="A38" s="9"/>
      <c r="B38" s="19"/>
      <c r="C38" s="10"/>
      <c r="D38" s="19"/>
      <c r="E38" s="30">
        <f>PRODUCT(D37,E37)</f>
        <v>727.31248</v>
      </c>
      <c r="F38" s="31">
        <f>PRODUCT(D37,F37)</f>
        <v>39.853440000000006</v>
      </c>
      <c r="G38" s="30">
        <f>PRODUCT(D37,G37)</f>
        <v>1.5008</v>
      </c>
      <c r="H38" s="31">
        <f>PRODUCT(D37,H37)</f>
        <v>0.0776</v>
      </c>
      <c r="I38" s="30">
        <f>PRODUCT(D37,I37)</f>
        <v>685.95824</v>
      </c>
      <c r="J38" s="31">
        <f>PRODUCT(D37,J37)</f>
        <v>4.896</v>
      </c>
    </row>
    <row r="39" spans="1:10" ht="12.75">
      <c r="A39" s="29"/>
      <c r="B39" s="11"/>
      <c r="C39" s="6"/>
      <c r="D39" s="11">
        <v>0.016</v>
      </c>
      <c r="E39" s="21">
        <v>45457.03</v>
      </c>
      <c r="F39" s="20">
        <v>2490.84</v>
      </c>
      <c r="G39" s="21">
        <v>93.8</v>
      </c>
      <c r="H39" s="20">
        <v>4.85</v>
      </c>
      <c r="I39" s="21">
        <v>42872.39</v>
      </c>
      <c r="J39" s="20">
        <v>306</v>
      </c>
    </row>
    <row r="40" spans="1:10" ht="12.75">
      <c r="A40" s="9"/>
      <c r="B40" s="19"/>
      <c r="C40" s="10"/>
      <c r="D40" s="19"/>
      <c r="E40" s="30">
        <f>PRODUCT(D39,E39)</f>
        <v>727.31248</v>
      </c>
      <c r="F40" s="31">
        <f>PRODUCT(D39,F39)</f>
        <v>39.853440000000006</v>
      </c>
      <c r="G40" s="30">
        <f>PRODUCT(D39,G39)</f>
        <v>1.5008</v>
      </c>
      <c r="H40" s="31">
        <f>PRODUCT(D39,H39)</f>
        <v>0.0776</v>
      </c>
      <c r="I40" s="30">
        <f>PRODUCT(D39,I39)</f>
        <v>685.95824</v>
      </c>
      <c r="J40" s="31">
        <f>PRODUCT(D39,J39)</f>
        <v>4.896</v>
      </c>
    </row>
    <row r="41" spans="1:10" ht="12.75">
      <c r="A41" s="33"/>
      <c r="B41" s="41" t="s">
        <v>30</v>
      </c>
      <c r="C41" s="35"/>
      <c r="D41" s="58"/>
      <c r="E41" s="40">
        <f aca="true" t="shared" si="0" ref="E41:J41">SUM(E28,E30,E32,E34,E36,E38,E40)</f>
        <v>5091.18736</v>
      </c>
      <c r="F41" s="36">
        <f t="shared" si="0"/>
        <v>278.9740800000001</v>
      </c>
      <c r="G41" s="40">
        <f t="shared" si="0"/>
        <v>10.5056</v>
      </c>
      <c r="H41" s="36">
        <f t="shared" si="0"/>
        <v>0.5432</v>
      </c>
      <c r="I41" s="40">
        <f t="shared" si="0"/>
        <v>4801.70768</v>
      </c>
      <c r="J41" s="40">
        <f t="shared" si="0"/>
        <v>34.272</v>
      </c>
    </row>
    <row r="42" spans="1:10" ht="12.75">
      <c r="A42" s="33"/>
      <c r="B42" s="41" t="s">
        <v>31</v>
      </c>
      <c r="C42" s="38"/>
      <c r="D42" s="39"/>
      <c r="E42" s="40">
        <f>PRODUCT(I41)</f>
        <v>4801.70768</v>
      </c>
      <c r="F42" s="33"/>
      <c r="G42" s="35"/>
      <c r="H42" s="39"/>
      <c r="I42" s="40">
        <f>PRODUCT(I41)</f>
        <v>4801.70768</v>
      </c>
      <c r="J42" s="1"/>
    </row>
    <row r="43" spans="1:10" ht="12.75">
      <c r="A43" s="41" t="s">
        <v>32</v>
      </c>
      <c r="B43" s="34"/>
      <c r="C43" s="35"/>
      <c r="D43" s="39"/>
      <c r="E43" s="40">
        <f>PRODUCT(G41)</f>
        <v>10.5056</v>
      </c>
      <c r="F43" s="51"/>
      <c r="G43" s="43">
        <f>PRODUCT(G41)</f>
        <v>10.5056</v>
      </c>
      <c r="H43" s="1"/>
      <c r="I43" s="45"/>
      <c r="J43" s="48"/>
    </row>
    <row r="44" spans="2:10" ht="12.75">
      <c r="B44" s="44" t="s">
        <v>33</v>
      </c>
      <c r="C44" s="45"/>
      <c r="D44" s="45"/>
      <c r="E44" s="46">
        <f>SUM(H44,F44)</f>
        <v>279.5172800000001</v>
      </c>
      <c r="F44" s="40">
        <f>PRODUCT(F41)</f>
        <v>278.9740800000001</v>
      </c>
      <c r="G44" s="35"/>
      <c r="H44" s="40">
        <f>PRODUCT(H41)</f>
        <v>0.5432</v>
      </c>
      <c r="I44" s="1"/>
      <c r="J44" s="1"/>
    </row>
    <row r="45" spans="2:10" ht="12.75">
      <c r="B45" s="41" t="s">
        <v>34</v>
      </c>
      <c r="C45" s="35"/>
      <c r="D45" s="35"/>
      <c r="E45" s="40">
        <f>PRODUCT(E44,0.95)</f>
        <v>265.5414160000001</v>
      </c>
      <c r="F45" s="1"/>
      <c r="G45" s="1"/>
      <c r="H45" s="1"/>
      <c r="I45" s="1"/>
      <c r="J45" s="1"/>
    </row>
    <row r="46" spans="2:10" ht="12.75">
      <c r="B46" s="47" t="s">
        <v>35</v>
      </c>
      <c r="C46" s="1"/>
      <c r="D46" s="1"/>
      <c r="E46" s="42">
        <f>PRODUCT(E44,0.5)</f>
        <v>139.75864000000004</v>
      </c>
      <c r="F46" s="1"/>
      <c r="G46" s="1"/>
      <c r="H46" s="1"/>
      <c r="I46" s="1"/>
      <c r="J46" s="1"/>
    </row>
    <row r="47" spans="2:10" ht="12.75">
      <c r="B47" s="44" t="s">
        <v>36</v>
      </c>
      <c r="C47" s="45"/>
      <c r="D47" s="57"/>
      <c r="E47" s="46">
        <f>SUM(E41,E45,E46)</f>
        <v>5496.487416</v>
      </c>
      <c r="F47" s="5"/>
      <c r="G47" s="5"/>
      <c r="H47" s="5"/>
      <c r="I47" s="5"/>
      <c r="J47" s="5"/>
    </row>
    <row r="48" spans="2:10" ht="12.75">
      <c r="B48" s="41" t="s">
        <v>38</v>
      </c>
      <c r="C48" s="35"/>
      <c r="D48" s="52"/>
      <c r="E48" s="37"/>
      <c r="F48" s="5"/>
      <c r="G48" s="5"/>
      <c r="H48" s="5"/>
      <c r="I48" s="5"/>
      <c r="J48" s="5"/>
    </row>
    <row r="49" spans="1:10" ht="12.75">
      <c r="A49" s="41" t="s">
        <v>37</v>
      </c>
      <c r="B49" s="41"/>
      <c r="C49" s="35"/>
      <c r="D49" s="53"/>
      <c r="E49" s="43">
        <f>PRODUCT(F41,4.84)</f>
        <v>1350.2345472000004</v>
      </c>
      <c r="F49" s="5"/>
      <c r="G49" s="5"/>
      <c r="H49" s="5"/>
      <c r="I49" s="5"/>
      <c r="J49" s="5"/>
    </row>
    <row r="50" spans="1:10" ht="12.75">
      <c r="A50" s="47" t="s">
        <v>39</v>
      </c>
      <c r="B50" s="47"/>
      <c r="C50" s="1"/>
      <c r="D50" s="49"/>
      <c r="E50" s="42">
        <f>PRODUCT(G41,2.61)</f>
        <v>27.419615999999998</v>
      </c>
      <c r="F50" s="5"/>
      <c r="G50" s="5"/>
      <c r="H50" s="5"/>
      <c r="I50" s="5"/>
      <c r="J50" s="5"/>
    </row>
    <row r="51" spans="1:10" ht="12.75">
      <c r="A51" s="41" t="s">
        <v>40</v>
      </c>
      <c r="B51" s="41"/>
      <c r="C51" s="35"/>
      <c r="D51" s="53"/>
      <c r="E51" s="40">
        <f>PRODUCT(E42,2.55)</f>
        <v>12244.354584</v>
      </c>
      <c r="F51" s="5"/>
      <c r="G51" s="5"/>
      <c r="H51" s="5"/>
      <c r="I51" s="5"/>
      <c r="J51" s="5"/>
    </row>
    <row r="52" spans="1:10" ht="12.75">
      <c r="A52" s="59" t="s">
        <v>41</v>
      </c>
      <c r="B52" s="47"/>
      <c r="C52" s="1"/>
      <c r="D52" s="49"/>
      <c r="E52" s="42">
        <f>PRODUCT(E45,4.84)</f>
        <v>1285.2204534400003</v>
      </c>
      <c r="F52" s="5"/>
      <c r="G52" s="5"/>
      <c r="H52" s="5"/>
      <c r="I52" s="5"/>
      <c r="J52" s="5"/>
    </row>
    <row r="53" spans="1:10" ht="12.75">
      <c r="A53" s="54" t="s">
        <v>42</v>
      </c>
      <c r="B53" s="41"/>
      <c r="C53" s="35"/>
      <c r="D53" s="53"/>
      <c r="E53" s="40">
        <f>PRODUCT(E46,4.84)</f>
        <v>676.4318176000002</v>
      </c>
      <c r="F53" s="5"/>
      <c r="G53" s="5"/>
      <c r="H53" s="5"/>
      <c r="I53" s="5"/>
      <c r="J53" s="5"/>
    </row>
    <row r="54" spans="2:10" ht="12.75">
      <c r="B54" s="44" t="s">
        <v>43</v>
      </c>
      <c r="C54" s="45"/>
      <c r="D54" s="55"/>
      <c r="E54" s="42">
        <f>SUM(E49,E50,E51,E52,E53)</f>
        <v>15583.661018240002</v>
      </c>
      <c r="F54" s="32"/>
      <c r="G54" s="32"/>
      <c r="H54" s="32"/>
      <c r="I54" s="32"/>
      <c r="J54" s="32"/>
    </row>
    <row r="55" spans="2:10" ht="12.75">
      <c r="B55" s="41" t="s">
        <v>44</v>
      </c>
      <c r="C55" s="35"/>
      <c r="D55" s="53"/>
      <c r="E55" s="40">
        <f>PRODUCT(E54,0.18)</f>
        <v>2805.0589832832</v>
      </c>
      <c r="F55" s="32"/>
      <c r="G55" s="32"/>
      <c r="H55" s="32"/>
      <c r="I55" s="32"/>
      <c r="J55" s="32"/>
    </row>
    <row r="56" spans="2:5" ht="12.75">
      <c r="B56" s="50" t="s">
        <v>45</v>
      </c>
      <c r="C56" s="51"/>
      <c r="D56" s="56"/>
      <c r="E56" s="43">
        <f>SUM(E54,E55)</f>
        <v>18388.7200015232</v>
      </c>
    </row>
  </sheetData>
  <mergeCells count="3">
    <mergeCell ref="E17:I17"/>
    <mergeCell ref="F18:I18"/>
    <mergeCell ref="G19: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Fox</dc:creator>
  <cp:keywords/>
  <dc:description/>
  <cp:lastModifiedBy>1</cp:lastModifiedBy>
  <cp:lastPrinted>2011-12-22T10:32:25Z</cp:lastPrinted>
  <dcterms:created xsi:type="dcterms:W3CDTF">2005-04-04T15:57:50Z</dcterms:created>
  <dcterms:modified xsi:type="dcterms:W3CDTF">2011-12-22T12:01:52Z</dcterms:modified>
  <cp:category/>
  <cp:version/>
  <cp:contentType/>
  <cp:contentStatus/>
</cp:coreProperties>
</file>